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1 Inputs" sheetId="2" r:id="rId2"/>
    <sheet name="2 Markets" sheetId="3" r:id="rId3"/>
    <sheet name="3 Archive" sheetId="4" r:id="rId4"/>
    <sheet name="4 Pricing" sheetId="5" r:id="rId5"/>
    <sheet name="5 Results" sheetId="6" r:id="rId6"/>
  </sheets>
  <definedNames>
    <definedName name="History_ActualDate1">'5 Results'!$B$9</definedName>
    <definedName name="History_ActualDate2">'5 Results'!$C$9</definedName>
    <definedName name="History_Archive">'3 Archive'!$B$35</definedName>
    <definedName name="History_Context1">'4 Pricing'!$B$22</definedName>
    <definedName name="History_Context2">'4 Pricing'!$B$31</definedName>
    <definedName name="History_Date1">'2 Markets'!$B$7</definedName>
    <definedName name="History_Date2">'2 Markets'!$C$7</definedName>
    <definedName name="History_FixedRate">'1 Inputs'!$B$11</definedName>
    <definedName name="History_Instrument">'4 Pricing'!$B$7</definedName>
    <definedName name="History_MarketInputs1">'3 Archive'!$B$10</definedName>
    <definedName name="History_MarketInputs2">'3 Archive'!$B$22</definedName>
    <definedName name="History_Matched1">'5 Results'!$B$8</definedName>
    <definedName name="History_Matched2">'5 Results'!$C$8</definedName>
    <definedName name="History_Maturity">'1 Inputs'!$B$9</definedName>
    <definedName name="History_Notional">'1 Inputs'!$B$10</definedName>
    <definedName name="History_ObservationTimes">'3 Archive'!$D$32:$D$33</definedName>
    <definedName name="History_OriginalContext1">'3 Archive'!$B$13</definedName>
    <definedName name="History_OriginalContext2">'3 Archive'!$B$25</definedName>
    <definedName name="History_Pillars">'2 Markets'!$A$12:$A$14</definedName>
    <definedName name="History_Policy">'4 Pricing'!$B$13</definedName>
    <definedName name="History_Pricer">'4 Pricing'!$B$16</definedName>
    <definedName name="History_PV1">'5 Results'!$B$12</definedName>
    <definedName name="History_PV2">'5 Results'!$C$12</definedName>
    <definedName name="History_Query1">'1 Inputs'!$B$17</definedName>
    <definedName name="History_Query2">'1 Inputs'!$B$18</definedName>
    <definedName name="History_Rates1">'2 Markets'!$B$12:$B$14</definedName>
    <definedName name="History_Rates2">'2 Markets'!$C$12:$C$14</definedName>
    <definedName name="History_Result1">'4 Pricing'!$B$25</definedName>
    <definedName name="History_Result2">'4 Pricing'!$B$34</definedName>
    <definedName name="History_Root1">'3 Archive'!$B$7</definedName>
    <definedName name="History_Root2">'3 Archive'!$B$19</definedName>
    <definedName name="History_Rule1">'1 Inputs'!$C$17</definedName>
    <definedName name="History_Rule2">'1 Inputs'!$C$18</definedName>
    <definedName name="History_Selector1">'4 Pricing'!$B$19</definedName>
    <definedName name="History_Selector2">'4 Pricing'!$B$28</definedName>
    <definedName name="History_Side">'1 Inputs'!$B$12</definedName>
    <definedName name="History_Snapshot1">'3 Archive'!$B$16</definedName>
    <definedName name="History_Snapshot2">'3 Archive'!$B$28</definedName>
    <definedName name="History_Snapshots">'3 Archive'!$B$32:$B$33</definedName>
    <definedName name="History_Start">'1 Inputs'!$B$8</definedName>
    <definedName name="History_Timestamp1">'2 Markets'!$B$8</definedName>
    <definedName name="History_Timestamp2">'2 Markets'!$C$8</definedName>
    <definedName name="History_Trade">'4 Pricing'!$B$10</definedName>
    <definedName name="History_TradeDate">'1 Inputs'!$B$7</definedName>
    <definedName name="_xlnm.Print_Area" localSheetId="0">'Start Here'!$A$1:$F$28</definedName>
    <definedName name="_xlnm.Print_Titles" localSheetId="1">'1 Inputs'!$1:$6</definedName>
    <definedName name="_xlnm.Print_Titles" localSheetId="2">'2 Markets'!$1:$6</definedName>
    <definedName name="_xlnm.Print_Titles" localSheetId="3">'3 Archive'!$1:$6</definedName>
    <definedName name="_xlnm.Print_Titles" localSheetId="4">'4 Pricing'!$1:$6</definedName>
    <definedName name="_xlnm.Print_Titles" localSheetId="5">'5 Results'!$1:$6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7" authorId="0">
      <text>
        <r>
          <rPr>
            <sz val="8"/>
            <color indexed="81"/>
            <rFont val="Tahoma"/>
            <family val="2"/>
          </rPr>
          <t>The position remains unchanged across both market observations.</t>
        </r>
      </text>
    </comment>
    <comment ref="B8" authorId="0">
      <text>
        <r>
          <rPr>
            <sz val="8"/>
            <color indexed="81"/>
            <rFont val="Tahoma"/>
            <family val="2"/>
          </rPr>
          <t>Starts after both observations, so no historical fixing is needed.</t>
        </r>
      </text>
    </comment>
    <comment ref="B9" authorId="0">
      <text>
        <r>
          <rPr>
            <sz val="8"/>
            <color indexed="81"/>
            <rFont val="Tahoma"/>
            <family val="2"/>
          </rPr>
          <t>Final contractual date.</t>
        </r>
      </text>
    </comment>
    <comment ref="B10" authorId="0">
      <text>
        <r>
          <rPr>
            <sz val="8"/>
            <color indexed="81"/>
            <rFont val="Tahoma"/>
            <family val="2"/>
          </rPr>
          <t>Contractual principal.</t>
        </r>
      </text>
    </comment>
    <comment ref="B11" authorId="0">
      <text>
        <r>
          <rPr>
            <sz val="8"/>
            <color indexed="81"/>
            <rFont val="Tahoma"/>
            <family val="2"/>
          </rPr>
          <t>Annual fixed coupon received.</t>
        </r>
      </text>
    </comment>
    <comment ref="B12" authorId="0">
      <text>
        <r>
          <rPr>
            <sz val="8"/>
            <color indexed="81"/>
            <rFont val="Tahoma"/>
            <family val="2"/>
          </rPr>
          <t>Receive fixed and pay SOFR.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7" authorId="0">
      <text>
        <r>
          <rPr>
            <sz val="8"/>
            <color indexed="81"/>
            <rFont val="Tahoma"/>
            <family val="2"/>
          </rPr>
          <t>Each root owns its market date.</t>
        </r>
      </text>
    </comment>
    <comment ref="B10" authorId="0">
      <text>
        <r>
          <rPr>
            <sz val="8"/>
            <color indexed="81"/>
            <rFont val="Tahoma"/>
            <family val="2"/>
          </rPr>
          <t>Separate pillar and rate arrays.</t>
        </r>
      </text>
    </comment>
    <comment ref="B13" authorId="0">
      <text>
        <r>
          <rPr>
            <sz val="8"/>
            <color indexed="81"/>
            <rFont val="Tahoma"/>
            <family val="2"/>
          </rPr>
          <t>Compose complete market inputs for reuse.</t>
        </r>
      </text>
    </comment>
    <comment ref="B16" authorId="0">
      <text>
        <r>
          <rPr>
            <sz val="8"/>
            <color indexed="81"/>
            <rFont val="Tahoma"/>
            <family val="2"/>
          </rPr>
          <t>Observation timestamp remains separate from market business date.</t>
        </r>
      </text>
    </comment>
    <comment ref="B19" authorId="0">
      <text>
        <r>
          <rPr>
            <sz val="8"/>
            <color indexed="81"/>
            <rFont val="Tahoma"/>
            <family val="2"/>
          </rPr>
          <t>Each root owns its market date.</t>
        </r>
      </text>
    </comment>
    <comment ref="B22" authorId="0">
      <text>
        <r>
          <rPr>
            <sz val="8"/>
            <color indexed="81"/>
            <rFont val="Tahoma"/>
            <family val="2"/>
          </rPr>
          <t>Separate pillar and rate arrays.</t>
        </r>
      </text>
    </comment>
    <comment ref="B25" authorId="0">
      <text>
        <r>
          <rPr>
            <sz val="8"/>
            <color indexed="81"/>
            <rFont val="Tahoma"/>
            <family val="2"/>
          </rPr>
          <t>Compose complete market inputs for reuse.</t>
        </r>
      </text>
    </comment>
    <comment ref="B28" authorId="0">
      <text>
        <r>
          <rPr>
            <sz val="8"/>
            <color indexed="81"/>
            <rFont val="Tahoma"/>
            <family val="2"/>
          </rPr>
          <t>Observation timestamp remains separate from market business date.</t>
        </r>
      </text>
    </comment>
    <comment ref="B35" authorId="0">
      <text>
        <r>
          <rPr>
            <sz val="8"/>
            <color indexed="81"/>
            <rFont val="Tahoma"/>
            <family val="2"/>
          </rPr>
          <t>Prepared contexts and their observation timestamps are independent arrays.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7" authorId="0">
      <text>
        <r>
          <rPr>
            <sz val="8"/>
            <color indexed="81"/>
            <rFont val="Tahoma"/>
            <family val="2"/>
          </rPr>
          <t>Contractual terms are identical for both market observations.</t>
        </r>
      </text>
    </comment>
    <comment ref="B10" authorId="0">
      <text>
        <r>
          <rPr>
            <sz val="8"/>
            <color indexed="81"/>
            <rFont val="Tahoma"/>
            <family val="2"/>
          </rPr>
          <t>Same execution date, position size and direction.</t>
        </r>
      </text>
    </comment>
    <comment ref="B13" authorId="0">
      <text>
        <r>
          <rPr>
            <sz val="8"/>
            <color indexed="81"/>
            <rFont val="Tahoma"/>
            <family val="2"/>
          </rPr>
          <t>Use the same native discount policy in both markets.</t>
        </r>
      </text>
    </comment>
    <comment ref="B16" authorId="0">
      <text>
        <r>
          <rPr>
            <sz val="8"/>
            <color indexed="81"/>
            <rFont val="Tahoma"/>
            <family val="2"/>
          </rPr>
          <t>Only the selected market changes between evaluations.</t>
        </r>
      </text>
    </comment>
    <comment ref="B19" authorId="0">
      <text>
        <r>
          <rPr>
            <sz val="8"/>
            <color indexed="81"/>
            <rFont val="Tahoma"/>
            <family val="2"/>
          </rPr>
          <t>The requested timestamp and matching rule are editable on Inputs.</t>
        </r>
      </text>
    </comment>
    <comment ref="B22" authorId="0">
      <text>
        <r>
          <rPr>
            <sz val="8"/>
            <color indexed="81"/>
            <rFont val="Tahoma"/>
            <family val="2"/>
          </rPr>
          <t>The market's own reference date is preserved.</t>
        </r>
      </text>
    </comment>
    <comment ref="B25" authorId="0">
      <text>
        <r>
          <rPr>
            <sz val="8"/>
            <color indexed="81"/>
            <rFont val="Tahoma"/>
            <family val="2"/>
          </rPr>
          <t>The same position and pricer consume this selected market.</t>
        </r>
      </text>
    </comment>
    <comment ref="B28" authorId="0">
      <text>
        <r>
          <rPr>
            <sz val="8"/>
            <color indexed="81"/>
            <rFont val="Tahoma"/>
            <family val="2"/>
          </rPr>
          <t>The requested timestamp and matching rule are editable on Inputs.</t>
        </r>
      </text>
    </comment>
    <comment ref="B31" authorId="0">
      <text>
        <r>
          <rPr>
            <sz val="8"/>
            <color indexed="81"/>
            <rFont val="Tahoma"/>
            <family val="2"/>
          </rPr>
          <t>The market's own reference date is preserved.</t>
        </r>
      </text>
    </comment>
    <comment ref="B34" authorId="0">
      <text>
        <r>
          <rPr>
            <sz val="8"/>
            <color indexed="81"/>
            <rFont val="Tahoma"/>
            <family val="2"/>
          </rPr>
          <t>The same position and pricer consume this selected market.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<sst xmlns="http://schemas.openxmlformats.org/spreadsheetml/2006/main" count="152" uniqueCount="130">
  <si>
    <t>Historical pricing · follow the timestamps</t>
  </si>
  <si>
    <t>Record two coherent markets, then reprice one unchanged swap. A timestamp query selects a recorded market; it does not roll its valuation date.</t>
  </si>
  <si>
    <t>Before you start: load quantsupport.xll in 64-bit Windows Excel, then press Ctrl+Alt+F9. Results are blank until Excel calculates. Dates are ISO text; enter 4% as 0.04.</t>
  </si>
  <si>
    <t>Follow the numbered tabs from left to right</t>
  </si>
  <si>
    <t>1</t>
  </si>
  <si>
    <t>1 Inputs</t>
  </si>
  <si>
    <t>Set one unchanged swap and two timestamp queries.</t>
  </si>
  <si>
    <t>2</t>
  </si>
  <si>
    <t>2 Markets</t>
  </si>
  <si>
    <t>Edit the two dated zero-rate observations.</t>
  </si>
  <si>
    <t>3</t>
  </si>
  <si>
    <t>3 Archive</t>
  </si>
  <si>
    <t>Build each market, capture its snapshot and collect the archive.</t>
  </si>
  <si>
    <t>4</t>
  </si>
  <si>
    <t>4 Pricing</t>
  </si>
  <si>
    <t>Select historical contexts and value the same trade.</t>
  </si>
  <si>
    <t>5</t>
  </si>
  <si>
    <t>5 Results</t>
  </si>
  <si>
    <t>Compare requested time, matched time, valuation date and PV.</t>
  </si>
  <si>
    <t>Cell colours</t>
  </si>
  <si>
    <t>Blue · edit</t>
  </si>
  <si>
    <t>Assumptions and choices you can change.</t>
  </si>
  <si>
    <t>Green · read</t>
  </si>
  <si>
    <t>Financial results calculated by the add-in.</t>
  </si>
  <si>
    <t>Grey · build</t>
  </si>
  <si>
    <t>Object references on the Build tab. Each step shows its Excel formula below.</t>
  </si>
  <si>
    <t>Try this first</t>
  </si>
  <si>
    <t>1. Compare the two matched markets on Results.</t>
  </si>
  <si>
    <t>2. Move query 2 after the second observation and change Exact to Previous.</t>
  </si>
  <si>
    <t>3. Edit the second market's zero rates and compare the same trade's PV.</t>
  </si>
  <si>
    <t>Use Ctrl+A after a function name for parameter help. Inline hints use the optional Excel-DNA IntelliSense companion. The example assumptions are illustrative; tables and results use the native Rust pricers.</t>
  </si>
  <si>
    <t>Contract and position inputs</t>
  </si>
  <si>
    <t>Contract and trade inputs are common to both valuations. Timestamp queries are separate inputs below.</t>
  </si>
  <si>
    <t>← Start Here</t>
  </si>
  <si>
    <t>Next → 2 Markets</t>
  </si>
  <si>
    <t>Parameter</t>
  </si>
  <si>
    <t>Value</t>
  </si>
  <si>
    <t>Meaning</t>
  </si>
  <si>
    <t>Trade date</t>
  </si>
  <si>
    <t>2026-01-15</t>
  </si>
  <si>
    <t>The position remains unchanged across both market observations.</t>
  </si>
  <si>
    <t>Start date</t>
  </si>
  <si>
    <t>2026-01-19</t>
  </si>
  <si>
    <t>Starts after both observations, so no historical fixing is needed.</t>
  </si>
  <si>
    <t>Maturity date</t>
  </si>
  <si>
    <t>2031-01-19</t>
  </si>
  <si>
    <t>Final contractual date.</t>
  </si>
  <si>
    <t>Notional (USD)</t>
  </si>
  <si>
    <t>Contractual principal.</t>
  </si>
  <si>
    <t>Fixed coupon</t>
  </si>
  <si>
    <t>Annual fixed coupon received.</t>
  </si>
  <si>
    <t>Side</t>
  </si>
  <si>
    <t>Receive</t>
  </si>
  <si>
    <t>Receive fixed and pay SOFR.</t>
  </si>
  <si>
    <t>Query</t>
  </si>
  <si>
    <t>Requested UTC timestamp</t>
  </si>
  <si>
    <t>Matching rule</t>
  </si>
  <si>
    <t>Query 1</t>
  </si>
  <si>
    <t>2026-01-15T16:00:00Z</t>
  </si>
  <si>
    <t>Exact</t>
  </si>
  <si>
    <t>Query 2</t>
  </si>
  <si>
    <t>2026-01-16T16:00:00Z</t>
  </si>
  <si>
    <t>Previous selects the latest observation at or before the request. Closest can select a future observation. The selected market's reference date remains the valuation date.</t>
  </si>
  <si>
    <t>Two dated market observations</t>
  </si>
  <si>
    <t>Both markets use a USD SOFR explicit zero curve, Actual365, continuous compounding, linear interpolation and no extrapolation.</t>
  </si>
  <si>
    <t>Next → 3 Archive</t>
  </si>
  <si>
    <t>Observation</t>
  </si>
  <si>
    <t>First market</t>
  </si>
  <si>
    <t>Second market</t>
  </si>
  <si>
    <t>Market reference date</t>
  </si>
  <si>
    <t>Observation timestamp (UTC)</t>
  </si>
  <si>
    <t>Pillar</t>
  </si>
  <si>
    <t>First zero curve</t>
  </si>
  <si>
    <t>Second zero curve</t>
  </si>
  <si>
    <t>0D</t>
  </si>
  <si>
    <t>1Y</t>
  </si>
  <si>
    <t>10Y</t>
  </si>
  <si>
    <t>2026-01-16</t>
  </si>
  <si>
    <t>Construct and archive each market</t>
  </si>
  <si>
    <t>Each snapshot captures its own quote date and curve assumptions. Read the two market blocks in order, then the archive-creation step.</t>
  </si>
  <si>
    <t>Next → 4 Pricing</t>
  </si>
  <si>
    <t>Step</t>
  </si>
  <si>
    <t>Object reference</t>
  </si>
  <si>
    <t>Purpose</t>
  </si>
  <si>
    <t>1.1 Create dated context</t>
  </si>
  <si>
    <t>Each root owns its market date.</t>
  </si>
  <si>
    <t>1.2 Add zero curve</t>
  </si>
  <si>
    <t>Separate pillar and rate arrays.</t>
  </si>
  <si>
    <t>1.3 Prepare complete context</t>
  </si>
  <si>
    <t>Compose complete market inputs for reuse.</t>
  </si>
  <si>
    <t>1.4 Capture market</t>
  </si>
  <si>
    <t>Observation timestamp remains separate from market business date.</t>
  </si>
  <si>
    <t>2.1 Create dated context</t>
  </si>
  <si>
    <t>2.2 Add zero curve</t>
  </si>
  <si>
    <t>2.3 Prepare complete context</t>
  </si>
  <si>
    <t>2.4 Capture market</t>
  </si>
  <si>
    <t>Captured snapshot</t>
  </si>
  <si>
    <t>Market 1</t>
  </si>
  <si>
    <t>Market 2</t>
  </si>
  <si>
    <t>3. Collect snapshot archive</t>
  </si>
  <si>
    <t>Prepared contexts and their observation timestamps are independent arrays.</t>
  </si>
  <si>
    <t>Reprice one trade against selected markets</t>
  </si>
  <si>
    <t>Build one instrument, trade and policy-configured pricer. Each timestamp query then selects its own context before valuation.</t>
  </si>
  <si>
    <t>Next → 5 Results</t>
  </si>
  <si>
    <t>1. Define unchanged instrument</t>
  </si>
  <si>
    <t>Contractual terms are identical for both market observations.</t>
  </si>
  <si>
    <t>2. Create unchanged position</t>
  </si>
  <si>
    <t>Same execution date, position size and direction.</t>
  </si>
  <si>
    <t>3. Choose CSA discount policy</t>
  </si>
  <si>
    <t>Use the same native discount policy in both markets.</t>
  </si>
  <si>
    <t>4. Create the native pricer</t>
  </si>
  <si>
    <t>Only the selected market changes between evaluations.</t>
  </si>
  <si>
    <t>5.1 Select timestamp</t>
  </si>
  <si>
    <t>The requested timestamp and matching rule are editable on Inputs.</t>
  </si>
  <si>
    <t>5.2 Rebuild selected context</t>
  </si>
  <si>
    <t>The market's own reference date is preserved.</t>
  </si>
  <si>
    <t>5.3 Evaluate unchanged trade</t>
  </si>
  <si>
    <t>The same position and pricer consume this selected market.</t>
  </si>
  <si>
    <t>6.1 Select timestamp</t>
  </si>
  <si>
    <t>6.2 Rebuild selected context</t>
  </si>
  <si>
    <t>6.3 Evaluate unchanged trade</t>
  </si>
  <si>
    <t>Compare requested and selected markets</t>
  </si>
  <si>
    <t>A later query time does not create a later valuation date. Read the actual matched timestamp and market date before comparing PV.</t>
  </si>
  <si>
    <t>Measure</t>
  </si>
  <si>
    <t>Requested timestamp</t>
  </si>
  <si>
    <t>Actual matched timestamp</t>
  </si>
  <si>
    <t>Actual valuation date</t>
  </si>
  <si>
    <t>Present value (USD)</t>
  </si>
  <si>
    <t>Change from query 1 (USD)</t>
  </si>
  <si>
    <t>Change timestamp queries →</t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</si>
</sst>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%"/>
    <numFmt numFmtId="166" formatCode="#,##0.00;[Red](#,##0.00)"/>
  </numFmts>
  <fonts count="12">
    <font>
      <sz val="11"/>
      <color theme="1"/>
      <name val="Calibri"/>
      <family val="2"/>
      <scheme val="minor"/>
    </font>
    <font>
      <sz val="11"/>
      <color rgb="FF273B4A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1"/>
      <color rgb="FF526779"/>
      <name val="Calibri"/>
      <family val="2"/>
      <scheme val="minor"/>
    </font>
    <font>
      <b/>
      <sz val="12"/>
      <color rgb="FF17324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126B9A"/>
      <name val="Calibri"/>
      <family val="2"/>
      <scheme val="minor"/>
    </font>
    <font>
      <sz val="10"/>
      <color rgb="FF526779"/>
      <name val="Calibri"/>
      <family val="2"/>
      <scheme val="minor"/>
    </font>
    <font>
      <sz val="11"/>
      <color rgb="FF174EA6"/>
      <name val="Calibri"/>
      <family val="2"/>
      <scheme val="minor"/>
    </font>
    <font>
      <sz val="11"/>
      <color rgb="FF145C43"/>
      <name val="Calibri"/>
      <family val="2"/>
      <scheme val="minor"/>
    </font>
    <font>
      <sz val="9"/>
      <color rgb="FF526779"/>
      <name val="Consolas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E5EDF2"/>
        <bgColor indexed="64"/>
      </patternFill>
    </fill>
    <fill>
      <patternFill patternType="solid">
        <fgColor rgb="FF176B75"/>
        <bgColor indexed="64"/>
      </patternFill>
    </fill>
    <fill>
      <patternFill patternType="solid">
        <fgColor rgb="FFE8F1FC"/>
        <bgColor indexed="64"/>
      </patternFill>
    </fill>
    <fill>
      <patternFill patternType="solid">
        <fgColor rgb="FFEAF5EF"/>
        <bgColor indexed="64"/>
      </patternFill>
    </fill>
    <fill>
      <patternFill patternType="solid">
        <fgColor rgb="FFF0F2F5"/>
        <bgColor indexed="64"/>
      </patternFill>
    </fill>
    <fill>
      <patternFill patternType="solid">
        <fgColor rgb="FFF7F9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CBDBEE"/>
      </left>
      <right style="thin">
        <color rgb="FFCBDBEE"/>
      </right>
      <top style="thin">
        <color rgb="FFCBDBEE"/>
      </top>
      <bottom style="thin">
        <color rgb="FFCBDBE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9" fillId="6" borderId="0" xfId="0" applyFont="1" applyFill="1" applyAlignment="1">
      <alignment vertical="center" wrapText="1"/>
    </xf>
    <xf numFmtId="0" fontId="10" fillId="7" borderId="0" xfId="0" applyFont="1" applyFill="1" applyAlignment="1">
      <alignment vertical="center" wrapText="1"/>
    </xf>
    <xf numFmtId="164" fontId="8" fillId="5" borderId="2" xfId="0" applyNumberFormat="1" applyFont="1" applyFill="1" applyBorder="1" applyAlignment="1">
      <alignment vertical="center" wrapText="1"/>
    </xf>
    <xf numFmtId="165" fontId="8" fillId="5" borderId="2" xfId="0" applyNumberFormat="1" applyFont="1" applyFill="1" applyBorder="1" applyAlignment="1">
      <alignment vertical="center" wrapText="1"/>
    </xf>
    <xf numFmtId="0" fontId="10" fillId="8" borderId="0" xfId="0" applyFont="1" applyFill="1" applyAlignment="1">
      <alignment vertical="top" wrapText="1"/>
    </xf>
    <xf numFmtId="166" fontId="9" fillId="6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showGridLines="0" tabSelected="1" zoomScale="90" zoomScaleNormal="90" workbookViewId="0">
      <pane ySplit="9" topLeftCell="A10" activePane="bottomLeft" state="frozen"/>
      <selection pane="bottomLeft"/>
    </sheetView>
  </sheetViews>
  <sheetFormatPr defaultRowHeight="26.25" customHeight="1"/>
  <cols>
    <col min="1" max="1" width="8.7109375" style="1" customWidth="1"/>
    <col min="2" max="2" width="22.7109375" style="1" customWidth="1"/>
    <col min="3" max="3" width="17.7109375" style="1" customWidth="1"/>
    <col min="4" max="5" width="22.7109375" style="1" customWidth="1"/>
    <col min="6" max="6" width="18.7109375" style="1" customWidth="1"/>
  </cols>
  <sheetData>
    <row r="1" spans="1:6" ht="30" customHeight="1">
      <c r="A1" s="2" t="s">
        <v>0</v>
      </c>
      <c r="B1" s="2"/>
      <c r="C1" s="2"/>
      <c r="D1" s="2"/>
      <c r="E1" s="2"/>
      <c r="F1" s="2"/>
    </row>
    <row r="2" spans="1:6" ht="30" customHeight="1">
      <c r="A2" s="2"/>
      <c r="B2" s="2"/>
      <c r="C2" s="2"/>
      <c r="D2" s="2"/>
      <c r="E2" s="2"/>
      <c r="F2" s="2"/>
    </row>
    <row r="3" spans="1:6" ht="26.25" customHeight="1">
      <c r="A3" s="3" t="s">
        <v>1</v>
      </c>
      <c r="B3" s="3"/>
      <c r="C3" s="3"/>
      <c r="D3" s="3"/>
      <c r="E3" s="3"/>
      <c r="F3" s="3"/>
    </row>
    <row r="4" spans="1:6" ht="26.25" customHeight="1">
      <c r="A4" s="3"/>
      <c r="B4" s="3"/>
      <c r="C4" s="3"/>
      <c r="D4" s="3"/>
      <c r="E4" s="3"/>
      <c r="F4" s="3"/>
    </row>
    <row r="6" spans="1:6" ht="26.25" customHeight="1">
      <c r="A6" s="4" t="s">
        <v>2</v>
      </c>
      <c r="B6" s="4"/>
      <c r="C6" s="4"/>
      <c r="D6" s="4"/>
      <c r="E6" s="4"/>
      <c r="F6" s="4"/>
    </row>
    <row r="7" spans="1:6" ht="26.25" customHeight="1">
      <c r="A7" s="4"/>
      <c r="B7" s="4"/>
      <c r="C7" s="4"/>
      <c r="D7" s="4"/>
      <c r="E7" s="4"/>
      <c r="F7" s="4"/>
    </row>
    <row r="9" spans="1:6" ht="26.25" customHeight="1">
      <c r="A9" s="5" t="s">
        <v>3</v>
      </c>
      <c r="B9" s="5"/>
      <c r="C9" s="5"/>
      <c r="D9" s="5"/>
      <c r="E9" s="5"/>
      <c r="F9" s="5"/>
    </row>
    <row r="10" spans="1:6" ht="33.75" customHeight="1">
      <c r="A10" s="4" t="s">
        <v>4</v>
      </c>
      <c r="B10" s="6" t="s">
        <v>5</v>
      </c>
      <c r="C10" s="7"/>
      <c r="D10" s="1" t="s">
        <v>6</v>
      </c>
      <c r="E10" s="1"/>
      <c r="F10" s="1"/>
    </row>
    <row r="11" spans="1:6" ht="33.75" customHeight="1">
      <c r="A11" s="4" t="s">
        <v>7</v>
      </c>
      <c r="B11" s="6" t="s">
        <v>8</v>
      </c>
      <c r="C11" s="7"/>
      <c r="D11" s="1" t="s">
        <v>9</v>
      </c>
      <c r="E11" s="1"/>
      <c r="F11" s="1"/>
    </row>
    <row r="12" spans="1:6" ht="33.75" customHeight="1">
      <c r="A12" s="4" t="s">
        <v>10</v>
      </c>
      <c r="B12" s="6" t="s">
        <v>11</v>
      </c>
      <c r="C12" s="7"/>
      <c r="D12" s="1" t="s">
        <v>12</v>
      </c>
      <c r="E12" s="1"/>
      <c r="F12" s="1"/>
    </row>
    <row r="13" spans="1:6" ht="33.75" customHeight="1">
      <c r="A13" s="4" t="s">
        <v>13</v>
      </c>
      <c r="B13" s="6" t="s">
        <v>14</v>
      </c>
      <c r="C13" s="7"/>
      <c r="D13" s="1" t="s">
        <v>15</v>
      </c>
      <c r="E13" s="1"/>
      <c r="F13" s="1"/>
    </row>
    <row r="14" spans="1:6" ht="33.75" customHeight="1">
      <c r="A14" s="4" t="s">
        <v>16</v>
      </c>
      <c r="B14" s="6" t="s">
        <v>17</v>
      </c>
      <c r="C14" s="7"/>
      <c r="D14" s="1" t="s">
        <v>18</v>
      </c>
      <c r="E14" s="1"/>
      <c r="F14" s="1"/>
    </row>
    <row r="17" spans="1:6" ht="26.25" customHeight="1">
      <c r="A17" s="5" t="s">
        <v>19</v>
      </c>
      <c r="B17" s="5"/>
      <c r="C17" s="5"/>
      <c r="D17" s="5"/>
      <c r="E17" s="5"/>
      <c r="F17" s="5"/>
    </row>
    <row r="18" spans="1:6" ht="30" customHeight="1">
      <c r="A18" s="8" t="s">
        <v>20</v>
      </c>
      <c r="B18" s="8"/>
      <c r="C18" s="8"/>
      <c r="D18" s="1" t="s">
        <v>21</v>
      </c>
      <c r="E18" s="1"/>
      <c r="F18" s="1"/>
    </row>
    <row r="19" spans="1:6" ht="30" customHeight="1">
      <c r="A19" s="9" t="s">
        <v>22</v>
      </c>
      <c r="B19" s="9"/>
      <c r="C19" s="9"/>
      <c r="D19" s="1" t="s">
        <v>23</v>
      </c>
      <c r="E19" s="1"/>
      <c r="F19" s="1"/>
    </row>
    <row r="20" spans="1:6" ht="30" customHeight="1">
      <c r="A20" s="10" t="s">
        <v>24</v>
      </c>
      <c r="B20" s="10"/>
      <c r="C20" s="10"/>
      <c r="D20" s="1" t="s">
        <v>25</v>
      </c>
      <c r="E20" s="1"/>
      <c r="F20" s="1"/>
    </row>
    <row r="22" spans="1:6" ht="26.25" customHeight="1">
      <c r="A22" s="5" t="s">
        <v>26</v>
      </c>
      <c r="B22" s="5"/>
      <c r="C22" s="5"/>
      <c r="D22" s="5"/>
      <c r="E22" s="5"/>
      <c r="F22" s="5"/>
    </row>
    <row r="23" spans="1:6" ht="33.75" customHeight="1">
      <c r="A23" s="1" t="s">
        <v>27</v>
      </c>
      <c r="B23" s="1"/>
      <c r="C23" s="1"/>
      <c r="D23" s="1"/>
      <c r="E23" s="1"/>
      <c r="F23" s="1"/>
    </row>
    <row r="24" spans="1:6" ht="33.75" customHeight="1">
      <c r="A24" s="1" t="s">
        <v>28</v>
      </c>
      <c r="B24" s="1"/>
      <c r="C24" s="1"/>
      <c r="D24" s="1"/>
      <c r="E24" s="1"/>
      <c r="F24" s="1"/>
    </row>
    <row r="25" spans="1:6" ht="33.75" customHeight="1">
      <c r="A25" s="1" t="s">
        <v>29</v>
      </c>
      <c r="B25" s="1"/>
      <c r="C25" s="1"/>
      <c r="D25" s="1"/>
      <c r="E25" s="1"/>
      <c r="F25" s="1"/>
    </row>
    <row r="27" spans="1:6" ht="26.25" customHeight="1">
      <c r="A27" s="7" t="s">
        <v>30</v>
      </c>
      <c r="B27" s="7"/>
      <c r="C27" s="7"/>
      <c r="D27" s="7"/>
      <c r="E27" s="7"/>
      <c r="F27" s="7"/>
    </row>
    <row r="28" spans="1:6" ht="26.25" customHeight="1">
      <c r="A28" s="7"/>
      <c r="B28" s="7"/>
      <c r="C28" s="7"/>
      <c r="D28" s="7"/>
      <c r="E28" s="7"/>
      <c r="F28" s="7"/>
    </row>
  </sheetData>
  <mergeCells count="26">
    <mergeCell ref="A1:F2"/>
    <mergeCell ref="A3:F4"/>
    <mergeCell ref="A6:F7"/>
    <mergeCell ref="A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A17:F17"/>
    <mergeCell ref="A18:C18"/>
    <mergeCell ref="D18:F18"/>
    <mergeCell ref="A19:C19"/>
    <mergeCell ref="D19:F19"/>
    <mergeCell ref="A20:C20"/>
    <mergeCell ref="D20:F20"/>
    <mergeCell ref="A22:F22"/>
    <mergeCell ref="A23:F23"/>
    <mergeCell ref="A24:F24"/>
    <mergeCell ref="A25:F25"/>
    <mergeCell ref="A27:F28"/>
  </mergeCells>
  <hyperlinks>
    <hyperlink ref="B10" location="'1 Inputs'!A1" display="1 Inputs"/>
    <hyperlink ref="B11" location="'2 Markets'!A1" display="2 Markets"/>
    <hyperlink ref="B12" location="'3 Archive'!A1" display="3 Archive"/>
    <hyperlink ref="B13" location="'4 Pricing'!A1" display="4 Pricing"/>
    <hyperlink ref="B14" location="'5 Results'!A1" display="5 Results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37AB7"/>
    <pageSetUpPr fitToPage="1"/>
  </sheetPr>
  <dimension ref="A1:C23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34.7109375" style="1" customWidth="1"/>
    <col min="2" max="2" width="26.7109375" style="1" customWidth="1"/>
    <col min="3" max="3" width="62.7109375" style="1" customWidth="1"/>
  </cols>
  <sheetData>
    <row r="1" spans="1:3" ht="38.25" customHeight="1">
      <c r="A1" s="2" t="s">
        <v>31</v>
      </c>
      <c r="B1" s="2"/>
      <c r="C1" s="2"/>
    </row>
    <row r="2" spans="1:3" ht="24" customHeight="1">
      <c r="A2" s="3" t="s">
        <v>32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33</v>
      </c>
      <c r="C4" s="6" t="s">
        <v>34</v>
      </c>
    </row>
    <row r="6" spans="1:3" ht="36" customHeight="1">
      <c r="A6" s="5" t="s">
        <v>35</v>
      </c>
      <c r="B6" s="5" t="s">
        <v>36</v>
      </c>
      <c r="C6" s="5" t="s">
        <v>37</v>
      </c>
    </row>
    <row r="7" spans="1:3" ht="32.25" customHeight="1">
      <c r="A7" s="1" t="s">
        <v>38</v>
      </c>
      <c r="B7" s="8" t="s">
        <v>39</v>
      </c>
      <c r="C7" s="7" t="s">
        <v>40</v>
      </c>
    </row>
    <row r="8" spans="1:3" ht="32.25" customHeight="1">
      <c r="A8" s="1" t="s">
        <v>41</v>
      </c>
      <c r="B8" s="8" t="s">
        <v>42</v>
      </c>
      <c r="C8" s="7" t="s">
        <v>43</v>
      </c>
    </row>
    <row r="9" spans="1:3" ht="32.25" customHeight="1">
      <c r="A9" s="1" t="s">
        <v>44</v>
      </c>
      <c r="B9" s="8" t="s">
        <v>45</v>
      </c>
      <c r="C9" s="7" t="s">
        <v>46</v>
      </c>
    </row>
    <row r="10" spans="1:3" ht="32.25" customHeight="1">
      <c r="A10" s="1" t="s">
        <v>47</v>
      </c>
      <c r="B10" s="11">
        <v>1000000</v>
      </c>
      <c r="C10" s="7" t="s">
        <v>48</v>
      </c>
    </row>
    <row r="11" spans="1:3" ht="32.25" customHeight="1">
      <c r="A11" s="1" t="s">
        <v>49</v>
      </c>
      <c r="B11" s="12">
        <v>0.04</v>
      </c>
      <c r="C11" s="7" t="s">
        <v>50</v>
      </c>
    </row>
    <row r="12" spans="1:3" ht="32.25" customHeight="1">
      <c r="A12" s="1" t="s">
        <v>51</v>
      </c>
      <c r="B12" s="8" t="s">
        <v>52</v>
      </c>
      <c r="C12" s="7" t="s">
        <v>53</v>
      </c>
    </row>
    <row r="16" spans="1:3" ht="36" customHeight="1">
      <c r="A16" s="5" t="s">
        <v>54</v>
      </c>
      <c r="B16" s="5" t="s">
        <v>55</v>
      </c>
      <c r="C16" s="5" t="s">
        <v>56</v>
      </c>
    </row>
    <row r="17" spans="1:3" ht="24" customHeight="1">
      <c r="A17" s="1" t="s">
        <v>57</v>
      </c>
      <c r="B17" s="8" t="s">
        <v>58</v>
      </c>
      <c r="C17" s="8" t="s">
        <v>59</v>
      </c>
    </row>
    <row r="18" spans="1:3" ht="24" customHeight="1">
      <c r="A18" s="1" t="s">
        <v>60</v>
      </c>
      <c r="B18" s="8" t="s">
        <v>61</v>
      </c>
      <c r="C18" s="8" t="s">
        <v>59</v>
      </c>
    </row>
    <row r="21" spans="1:3" ht="24" customHeight="1">
      <c r="A21" s="7" t="s">
        <v>62</v>
      </c>
      <c r="B21" s="7"/>
      <c r="C21" s="7"/>
    </row>
    <row r="22" spans="1:3" ht="24" customHeight="1">
      <c r="A22" s="7"/>
      <c r="B22" s="7"/>
      <c r="C22" s="7"/>
    </row>
    <row r="23" spans="1:3" ht="24" customHeight="1">
      <c r="A23" s="7"/>
      <c r="B23" s="7"/>
      <c r="C23" s="7"/>
    </row>
  </sheetData>
  <mergeCells count="3">
    <mergeCell ref="A1:C1"/>
    <mergeCell ref="A2:C3"/>
    <mergeCell ref="A21:C23"/>
  </mergeCells>
  <dataValidations count="2">
    <dataValidation type="list" allowBlank="1" showInputMessage="1" showErrorMessage="1" sqref="C17">
      <formula1>"Exact,Previous,Closest"</formula1>
    </dataValidation>
    <dataValidation type="list" allowBlank="1" showInputMessage="1" showErrorMessage="1" sqref="C18">
      <formula1>"Exact,Previous,Closest"</formula1>
    </dataValidation>
  </dataValidations>
  <hyperlinks>
    <hyperlink ref="A4" location="'Start Here'!A1" display="← Start Here"/>
    <hyperlink ref="C4" location="'2 Markets'!A1" display="Next → 2 Markets"/>
  </hyperlinks>
  <pageMargins left="0.3" right="0.3" top="0.4" bottom="0.4" header="0.3" footer="0.3"/>
  <pageSetup paperSize="9" fitToHeight="0" orientation="landscape"/>
  <headerFooter>
    <oddFooter>&amp;LQuantSupport&amp;CContract and position inputs&amp;R&amp;P /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37AB7"/>
    <pageSetUpPr fitToPage="1"/>
  </sheetPr>
  <dimension ref="A1:C14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34.7109375" style="1" customWidth="1"/>
    <col min="2" max="3" width="30.7109375" style="1" customWidth="1"/>
  </cols>
  <sheetData>
    <row r="1" spans="1:3" ht="38.25" customHeight="1">
      <c r="A1" s="2" t="s">
        <v>63</v>
      </c>
      <c r="B1" s="2"/>
      <c r="C1" s="2"/>
    </row>
    <row r="2" spans="1:3" ht="24" customHeight="1">
      <c r="A2" s="3" t="s">
        <v>64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33</v>
      </c>
      <c r="C4" s="6" t="s">
        <v>65</v>
      </c>
    </row>
    <row r="6" spans="1:3" ht="36" customHeight="1">
      <c r="A6" s="5" t="s">
        <v>66</v>
      </c>
      <c r="B6" s="5" t="s">
        <v>67</v>
      </c>
      <c r="C6" s="5" t="s">
        <v>68</v>
      </c>
    </row>
    <row r="7" spans="1:3" ht="24" customHeight="1">
      <c r="A7" s="1" t="s">
        <v>69</v>
      </c>
      <c r="B7" s="8" t="s">
        <v>39</v>
      </c>
      <c r="C7" s="8" t="s">
        <v>77</v>
      </c>
    </row>
    <row r="8" spans="1:3" ht="24" customHeight="1">
      <c r="A8" s="1" t="s">
        <v>70</v>
      </c>
      <c r="B8" s="8" t="s">
        <v>58</v>
      </c>
      <c r="C8" s="8" t="s">
        <v>61</v>
      </c>
    </row>
    <row r="11" spans="1:3" ht="36" customHeight="1">
      <c r="A11" s="5" t="s">
        <v>71</v>
      </c>
      <c r="B11" s="5" t="s">
        <v>72</v>
      </c>
      <c r="C11" s="5" t="s">
        <v>73</v>
      </c>
    </row>
    <row r="12" spans="1:3" ht="24" customHeight="1">
      <c r="A12" s="8" t="s">
        <v>74</v>
      </c>
      <c r="B12" s="12">
        <v>0.04</v>
      </c>
      <c r="C12" s="12">
        <v>0.041</v>
      </c>
    </row>
    <row r="13" spans="1:3" ht="24" customHeight="1">
      <c r="A13" s="8" t="s">
        <v>75</v>
      </c>
      <c r="B13" s="12">
        <v>0.039</v>
      </c>
      <c r="C13" s="12">
        <v>0.04</v>
      </c>
    </row>
    <row r="14" spans="1:3" ht="24" customHeight="1">
      <c r="A14" s="8" t="s">
        <v>76</v>
      </c>
      <c r="B14" s="12">
        <v>0.038</v>
      </c>
      <c r="C14" s="12">
        <v>0.039</v>
      </c>
    </row>
  </sheetData>
  <mergeCells count="2">
    <mergeCell ref="A1:C1"/>
    <mergeCell ref="A2:C3"/>
  </mergeCells>
  <hyperlinks>
    <hyperlink ref="A4" location="'Start Here'!A1" display="← Start Here"/>
    <hyperlink ref="C4" location="'3 Archive'!A1" display="Next → 3 Archive"/>
  </hyperlinks>
  <pageMargins left="0.3" right="0.3" top="0.4" bottom="0.4" header="0.3" footer="0.3"/>
  <pageSetup paperSize="9" fitToHeight="0" orientation="landscape"/>
  <headerFooter>
    <oddFooter>&amp;LQuantSupport&amp;CTwo dated market observations&amp;R&amp;P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8909C"/>
    <pageSetUpPr fitToPage="1"/>
  </sheetPr>
  <dimension ref="A1:D36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34.7109375" style="1" customWidth="1"/>
    <col min="2" max="3" width="48.7109375" style="1" customWidth="1"/>
  </cols>
  <sheetData>
    <row r="1" spans="1:3" ht="38.25" customHeight="1">
      <c r="A1" s="2" t="s">
        <v>78</v>
      </c>
      <c r="B1" s="2"/>
      <c r="C1" s="2"/>
    </row>
    <row r="2" spans="1:3" ht="24" customHeight="1">
      <c r="A2" s="3" t="s">
        <v>79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33</v>
      </c>
      <c r="C4" s="6" t="s">
        <v>80</v>
      </c>
    </row>
    <row r="6" spans="1:3" ht="36" customHeight="1">
      <c r="A6" s="5" t="s">
        <v>81</v>
      </c>
      <c r="B6" s="5" t="s">
        <v>82</v>
      </c>
      <c r="C6" s="5" t="s">
        <v>83</v>
      </c>
    </row>
    <row r="7" spans="1:3" ht="38.25" customHeight="1">
      <c r="A7" s="4" t="s">
        <v>84</v>
      </c>
      <c r="B7" s="10" cm="1" t="str">
        <f t="array" ref="B7">_xll.QS.CONTEXT.CREATE("History.Root1",History_Date1,"USD","SOFR")</f>
        <v/>
      </c>
      <c r="C7" s="7" t="s">
        <v>85</v>
      </c>
    </row>
    <row r="8" spans="1:3" ht="33.75" customHeight="1">
      <c r="A8" s="13" t="str">
        <f>SUBSTITUTE(_xlfn.FORMULATEXT(B7),",",", ")</f>
        <v>=QS.CONTEXT.CREATE("History.Root1", History_Date1, "USD", "SOFR")</v>
      </c>
      <c r="B8" s="13"/>
      <c r="C8" s="13"/>
    </row>
    <row r="10" spans="1:3" ht="38.25" customHeight="1">
      <c r="A10" s="4" t="s">
        <v>86</v>
      </c>
      <c r="B10" s="10" cm="1" t="str">
        <f t="array" ref="B10">_xll.QS.CONTEXT.ADD.ZERO.CURVE(History_Root1,"SOFR",History_Pillars,History_Rates1,"Actual365","Continuous","Annual","Linear",FALSE)</f>
        <v/>
      </c>
      <c r="C10" s="7" t="s">
        <v>87</v>
      </c>
    </row>
    <row r="11" spans="1:3" ht="33.75" customHeight="1">
      <c r="A11" s="13" t="str">
        <f>SUBSTITUTE(_xlfn.FORMULATEXT(B10),",",", ")</f>
        <v>=QS.CONTEXT.ADD.ZERO.CURVE(History_Root1, "SOFR", History_Pillars, History_Rates1, "Actual365", "Continuous", "Annual", "Linear", FALSE)</v>
      </c>
      <c r="B11" s="13"/>
      <c r="C11" s="13"/>
    </row>
    <row r="13" spans="1:3" ht="38.25" customHeight="1">
      <c r="A13" s="4" t="s">
        <v>88</v>
      </c>
      <c r="B13" s="10">
        <f>History_Root1</f>
        <v/>
      </c>
      <c r="C13" s="7" t="s">
        <v>89</v>
      </c>
    </row>
    <row r="14" spans="1:3" ht="33.75" customHeight="1">
      <c r="A14" s="13" t="str">
        <f>SUBSTITUTE(_xlfn.FORMULATEXT(B13),",",", ")</f>
        <v>=History_Root1</v>
      </c>
      <c r="B14" s="13"/>
      <c r="C14" s="13"/>
    </row>
    <row r="16" spans="1:3" ht="38.25" customHeight="1">
      <c r="A16" s="4" t="s">
        <v>90</v>
      </c>
      <c r="B16" s="10" cm="1" t="str">
        <f t="array" ref="B16">_xll.QS.SNAPSHOT.FROM.CONTEXT("History.Snapshot1",History_Timestamp1,History_OriginalContext1)</f>
        <v/>
      </c>
      <c r="C16" s="7" t="s">
        <v>91</v>
      </c>
    </row>
    <row r="17" spans="1:4" ht="33.75" customHeight="1">
      <c r="A17" s="13" t="str">
        <f>SUBSTITUTE(_xlfn.FORMULATEXT(B16),",",", ")</f>
        <v>=QS.SNAPSHOT.FROM.CONTEXT("History.Snapshot1", History_Timestamp1, History_OriginalContext1)</v>
      </c>
      <c r="B17" s="13"/>
      <c r="C17" s="13"/>
    </row>
    <row r="19" spans="1:4" ht="38.25" customHeight="1">
      <c r="A19" s="4" t="s">
        <v>92</v>
      </c>
      <c r="B19" s="10" cm="1" t="str">
        <f t="array" ref="B19">_xll.QS.CONTEXT.CREATE("History.Root2",History_Date2,"USD","SOFR")</f>
        <v/>
      </c>
      <c r="C19" s="7" t="s">
        <v>85</v>
      </c>
    </row>
    <row r="20" spans="1:4" ht="33.75" customHeight="1">
      <c r="A20" s="13" t="str">
        <f>SUBSTITUTE(_xlfn.FORMULATEXT(B19),",",", ")</f>
        <v>=QS.CONTEXT.CREATE("History.Root2", History_Date2, "USD", "SOFR")</v>
      </c>
      <c r="B20" s="13"/>
      <c r="C20" s="13"/>
    </row>
    <row r="22" spans="1:4" ht="38.25" customHeight="1">
      <c r="A22" s="4" t="s">
        <v>93</v>
      </c>
      <c r="B22" s="10" cm="1" t="str">
        <f t="array" ref="B22">_xll.QS.CONTEXT.ADD.ZERO.CURVE(History_Root2,"SOFR",History_Pillars,History_Rates2,"Actual365","Continuous","Annual","Linear",FALSE)</f>
        <v/>
      </c>
      <c r="C22" s="7" t="s">
        <v>87</v>
      </c>
    </row>
    <row r="23" spans="1:4" ht="33.75" customHeight="1">
      <c r="A23" s="13" t="str">
        <f>SUBSTITUTE(_xlfn.FORMULATEXT(B22),",",", ")</f>
        <v>=QS.CONTEXT.ADD.ZERO.CURVE(History_Root2, "SOFR", History_Pillars, History_Rates2, "Actual365", "Continuous", "Annual", "Linear", FALSE)</v>
      </c>
      <c r="B23" s="13"/>
      <c r="C23" s="13"/>
    </row>
    <row r="25" spans="1:4" ht="38.25" customHeight="1">
      <c r="A25" s="4" t="s">
        <v>94</v>
      </c>
      <c r="B25" s="10">
        <f>History_Root2</f>
        <v/>
      </c>
      <c r="C25" s="7" t="s">
        <v>89</v>
      </c>
    </row>
    <row r="26" spans="1:4" ht="33.75" customHeight="1">
      <c r="A26" s="13" t="str">
        <f>SUBSTITUTE(_xlfn.FORMULATEXT(B25),",",", ")</f>
        <v>=History_Root2</v>
      </c>
      <c r="B26" s="13"/>
      <c r="C26" s="13"/>
    </row>
    <row r="28" spans="1:4" ht="38.25" customHeight="1">
      <c r="A28" s="4" t="s">
        <v>95</v>
      </c>
      <c r="B28" s="10" cm="1" t="str">
        <f t="array" ref="B28">_xll.QS.SNAPSHOT.FROM.CONTEXT("History.Snapshot2",History_Timestamp2,History_OriginalContext2)</f>
        <v/>
      </c>
      <c r="C28" s="7" t="s">
        <v>91</v>
      </c>
    </row>
    <row r="29" spans="1:4" ht="33.75" customHeight="1">
      <c r="A29" s="13" t="str">
        <f>SUBSTITUTE(_xlfn.FORMULATEXT(B28),",",", ")</f>
        <v>=QS.SNAPSHOT.FROM.CONTEXT("History.Snapshot2", History_Timestamp2, History_OriginalContext2)</v>
      </c>
      <c r="B29" s="13"/>
      <c r="C29" s="13"/>
    </row>
    <row r="31" spans="1:4" ht="36" customHeight="1">
      <c r="A31" s="5" t="s">
        <v>96</v>
      </c>
      <c r="B31" s="5" t="s">
        <v>82</v>
      </c>
      <c r="C31" s="5"/>
    </row>
    <row r="32" spans="1:4" ht="24" customHeight="1">
      <c r="A32" s="1" t="s">
        <v>97</v>
      </c>
      <c r="B32" s="10">
        <f>History_OriginalContext1</f>
        <v/>
      </c>
      <c r="D32" s="8">
        <f>History_Timestamp1</f>
        <v/>
      </c>
    </row>
    <row r="33" spans="1:4" ht="24" customHeight="1">
      <c r="A33" s="1" t="s">
        <v>98</v>
      </c>
      <c r="B33" s="10">
        <f>History_OriginalContext2</f>
        <v/>
      </c>
      <c r="D33" s="8">
        <f>History_Timestamp2</f>
        <v/>
      </c>
    </row>
    <row r="35" spans="1:4" ht="38.25" customHeight="1">
      <c r="A35" s="4" t="s">
        <v>99</v>
      </c>
      <c r="B35" s="10" cm="1" t="str">
        <f t="array" ref="B35">_xll.QS.SNAPSHOT.FROM.RANGE("History.Archive",History_Snapshots,History_ObservationTimes)</f>
        <v/>
      </c>
      <c r="C35" s="7" t="s">
        <v>100</v>
      </c>
    </row>
    <row r="36" spans="1:4" ht="33.75" customHeight="1">
      <c r="A36" s="13" t="str">
        <f>SUBSTITUTE(_xlfn.FORMULATEXT(B35),",",", ")</f>
        <v>=QS.SNAPSHOT.FROM.RANGE("History.Archive", History_Snapshots, History_ObservationTimes)</v>
      </c>
      <c r="B36" s="13"/>
      <c r="C36" s="13"/>
    </row>
  </sheetData>
  <mergeCells count="11">
    <mergeCell ref="A1:C1"/>
    <mergeCell ref="A2:C3"/>
    <mergeCell ref="A8:C8"/>
    <mergeCell ref="A11:C11"/>
    <mergeCell ref="A14:C14"/>
    <mergeCell ref="A17:C17"/>
    <mergeCell ref="A20:C20"/>
    <mergeCell ref="A23:C23"/>
    <mergeCell ref="A26:C26"/>
    <mergeCell ref="A29:C29"/>
    <mergeCell ref="A36:C36"/>
  </mergeCells>
  <hyperlinks>
    <hyperlink ref="A4" location="'Start Here'!A1" display="← Start Here"/>
    <hyperlink ref="C4" location="'4 Pricing'!A1" display="Next → 4 Pricing"/>
  </hyperlinks>
  <pageMargins left="0.3" right="0.3" top="0.4" bottom="0.4" header="0.3" footer="0.3"/>
  <pageSetup paperSize="9" fitToHeight="0" orientation="landscape"/>
  <headerFooter>
    <oddFooter>&amp;LQuantSupport&amp;CConstruct and archive each market&amp;R&amp;P / &amp;N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8909C"/>
    <pageSetUpPr fitToPage="1"/>
  </sheetPr>
  <dimension ref="A1:C35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34.7109375" style="1" customWidth="1"/>
    <col min="2" max="3" width="48.7109375" style="1" customWidth="1"/>
  </cols>
  <sheetData>
    <row r="1" spans="1:3" ht="38.25" customHeight="1">
      <c r="A1" s="2" t="s">
        <v>101</v>
      </c>
      <c r="B1" s="2"/>
      <c r="C1" s="2"/>
    </row>
    <row r="2" spans="1:3" ht="24" customHeight="1">
      <c r="A2" s="3" t="s">
        <v>102</v>
      </c>
      <c r="B2" s="3"/>
      <c r="C2" s="3"/>
    </row>
    <row r="3" spans="1:3" ht="24" customHeight="1">
      <c r="A3" s="3"/>
      <c r="B3" s="3"/>
      <c r="C3" s="3"/>
    </row>
    <row r="4" spans="1:3" ht="36" customHeight="1">
      <c r="A4" s="6" t="s">
        <v>33</v>
      </c>
      <c r="C4" s="6" t="s">
        <v>103</v>
      </c>
    </row>
    <row r="6" spans="1:3" ht="36" customHeight="1">
      <c r="A6" s="5" t="s">
        <v>81</v>
      </c>
      <c r="B6" s="5" t="s">
        <v>82</v>
      </c>
      <c r="C6" s="5" t="s">
        <v>83</v>
      </c>
    </row>
    <row r="7" spans="1:3" ht="38.25" customHeight="1">
      <c r="A7" s="4" t="s">
        <v>104</v>
      </c>
      <c r="B7" s="10" cm="1" t="str">
        <f t="array" ref="B7">_xll.QS.INSTRUMENT.SWAP("History.Instrument",History_OriginalContext1,History_Start,History_Maturity,"USD","SOFR",History_Notional,History_FixedRate,0,"Actual360","Simple","Semiannual","Semiannual","Quarterly")</f>
        <v/>
      </c>
      <c r="C7" s="7" t="s">
        <v>105</v>
      </c>
    </row>
    <row r="8" spans="1:3" ht="48" customHeight="1">
      <c r="A8" s="13" t="str">
        <f>SUBSTITUTE(_xlfn.FORMULATEXT(B7),",",", ")</f>
        <v>=QS.INSTRUMENT.SWAP("History.Instrument", History_OriginalContext1, History_Start, History_Maturity, "USD", "SOFR", History_Notional, History_FixedRate, 0, "Actual360", "Simple", "Semiannual", "Semiannual", "Quarterly")</v>
      </c>
      <c r="B8" s="13"/>
      <c r="C8" s="13"/>
    </row>
    <row r="10" spans="1:3" ht="38.25" customHeight="1">
      <c r="A10" s="4" t="s">
        <v>106</v>
      </c>
      <c r="B10" s="10" cm="1" t="str">
        <f t="array" ref="B10">_xll.QS.TRADE.CREATE("History.Trade",History_OriginalContext1,History_Instrument,History_TradeDate,History_Side)</f>
        <v/>
      </c>
      <c r="C10" s="7" t="s">
        <v>107</v>
      </c>
    </row>
    <row r="11" spans="1:3" ht="33.75" customHeight="1">
      <c r="A11" s="13" t="str">
        <f>SUBSTITUTE(_xlfn.FORMULATEXT(B10),",",", ")</f>
        <v>=QS.TRADE.CREATE("History.Trade", History_OriginalContext1, History_Instrument, History_TradeDate, History_Side)</v>
      </c>
      <c r="B11" s="13"/>
      <c r="C11" s="13"/>
    </row>
    <row r="13" spans="1:3" ht="38.25" customHeight="1">
      <c r="A13" s="4" t="s">
        <v>108</v>
      </c>
      <c r="B13" s="10" cm="1" t="str">
        <f t="array" ref="B13">_xll.QS.DISCOUNT.POLICY.CSA("History.Policy","USD","SOFR")</f>
        <v/>
      </c>
      <c r="C13" s="7" t="s">
        <v>109</v>
      </c>
    </row>
    <row r="14" spans="1:3" ht="33.75" customHeight="1">
      <c r="A14" s="13" t="str">
        <f>SUBSTITUTE(_xlfn.FORMULATEXT(B13),",",", ")</f>
        <v>=QS.DISCOUNT.POLICY.CSA("History.Policy", "USD", "SOFR")</v>
      </c>
      <c r="B14" s="13"/>
      <c r="C14" s="13"/>
    </row>
    <row r="16" spans="1:3" ht="38.25" customHeight="1">
      <c r="A16" s="4" t="s">
        <v>110</v>
      </c>
      <c r="B16" s="10" cm="1" t="str">
        <f t="array" ref="B16">_xll.QS.PRICER.CREATE("History.Pricer","DiscountedCashflowPricer",History_Policy)</f>
        <v/>
      </c>
      <c r="C16" s="7" t="s">
        <v>111</v>
      </c>
    </row>
    <row r="17" spans="1:3" ht="33.75" customHeight="1">
      <c r="A17" s="13" t="str">
        <f>SUBSTITUTE(_xlfn.FORMULATEXT(B16),",",", ")</f>
        <v>=QS.PRICER.CREATE("History.Pricer", "DiscountedCashflowPricer", History_Policy)</v>
      </c>
      <c r="B17" s="13"/>
      <c r="C17" s="13"/>
    </row>
    <row r="19" spans="1:3" ht="38.25" customHeight="1">
      <c r="A19" s="4" t="s">
        <v>112</v>
      </c>
      <c r="B19" s="10" cm="1" t="str">
        <f t="array" ref="B19">_xll.QS.SNAPSHOT.SELECTOR("History.Selector1",History_Query1,History_Rule1,"Mid")</f>
        <v/>
      </c>
      <c r="C19" s="7" t="s">
        <v>113</v>
      </c>
    </row>
    <row r="20" spans="1:3" ht="33.75" customHeight="1">
      <c r="A20" s="13" t="str">
        <f>SUBSTITUTE(_xlfn.FORMULATEXT(B19),",",", ")</f>
        <v>=QS.SNAPSHOT.SELECTOR("History.Selector1", History_Query1, History_Rule1, "Mid")</v>
      </c>
      <c r="B20" s="13"/>
      <c r="C20" s="13"/>
    </row>
    <row r="22" spans="1:3" ht="38.25" customHeight="1">
      <c r="A22" s="4" t="s">
        <v>114</v>
      </c>
      <c r="B22" s="10" cm="1" t="str">
        <f t="array" ref="B22">_xll.QS.CONTEXT.FROM.SNAPSHOT("History.Selected1",History_Archive,History_Selector1)</f>
        <v/>
      </c>
      <c r="C22" s="7" t="s">
        <v>115</v>
      </c>
    </row>
    <row r="23" spans="1:3" ht="33.75" customHeight="1">
      <c r="A23" s="13" t="str">
        <f>SUBSTITUTE(_xlfn.FORMULATEXT(B22),",",", ")</f>
        <v>=QS.CONTEXT.FROM.SNAPSHOT("History.Selected1", History_Archive, History_Selector1)</v>
      </c>
      <c r="B23" s="13"/>
      <c r="C23" s="13"/>
    </row>
    <row r="25" spans="1:3" ht="38.25" customHeight="1">
      <c r="A25" s="4" t="s">
        <v>116</v>
      </c>
      <c r="B25" s="10" cm="1" t="str">
        <f t="array" ref="B25">_xll.QS.EVALUATE.RESULTS(History_Context1,History_Trade,"Value",History_Pricer)</f>
        <v/>
      </c>
      <c r="C25" s="7" t="s">
        <v>117</v>
      </c>
    </row>
    <row r="26" spans="1:3" ht="33.75" customHeight="1">
      <c r="A26" s="13" t="str">
        <f>SUBSTITUTE(_xlfn.FORMULATEXT(B25),",",", ")</f>
        <v>=QS.EVALUATE.RESULTS(History_Context1, History_Trade, "Value", History_Pricer)</v>
      </c>
      <c r="B26" s="13"/>
      <c r="C26" s="13"/>
    </row>
    <row r="28" spans="1:3" ht="38.25" customHeight="1">
      <c r="A28" s="4" t="s">
        <v>118</v>
      </c>
      <c r="B28" s="10" cm="1" t="str">
        <f t="array" ref="B28">_xll.QS.SNAPSHOT.SELECTOR("History.Selector2",History_Query2,History_Rule2,"Mid")</f>
        <v/>
      </c>
      <c r="C28" s="7" t="s">
        <v>113</v>
      </c>
    </row>
    <row r="29" spans="1:3" ht="33.75" customHeight="1">
      <c r="A29" s="13" t="str">
        <f>SUBSTITUTE(_xlfn.FORMULATEXT(B28),",",", ")</f>
        <v>=QS.SNAPSHOT.SELECTOR("History.Selector2", History_Query2, History_Rule2, "Mid")</v>
      </c>
      <c r="B29" s="13"/>
      <c r="C29" s="13"/>
    </row>
    <row r="31" spans="1:3" ht="38.25" customHeight="1">
      <c r="A31" s="4" t="s">
        <v>119</v>
      </c>
      <c r="B31" s="10" cm="1" t="str">
        <f t="array" ref="B31">_xll.QS.CONTEXT.FROM.SNAPSHOT("History.Selected2",History_Archive,History_Selector2)</f>
        <v/>
      </c>
      <c r="C31" s="7" t="s">
        <v>115</v>
      </c>
    </row>
    <row r="32" spans="1:3" ht="33.75" customHeight="1">
      <c r="A32" s="13" t="str">
        <f>SUBSTITUTE(_xlfn.FORMULATEXT(B31),",",", ")</f>
        <v>=QS.CONTEXT.FROM.SNAPSHOT("History.Selected2", History_Archive, History_Selector2)</v>
      </c>
      <c r="B32" s="13"/>
      <c r="C32" s="13"/>
    </row>
    <row r="34" spans="1:3" ht="38.25" customHeight="1">
      <c r="A34" s="4" t="s">
        <v>120</v>
      </c>
      <c r="B34" s="10" cm="1" t="str">
        <f t="array" ref="B34">_xll.QS.EVALUATE.RESULTS(History_Context2,History_Trade,"Value",History_Pricer)</f>
        <v/>
      </c>
      <c r="C34" s="7" t="s">
        <v>117</v>
      </c>
    </row>
    <row r="35" spans="1:3" ht="33.75" customHeight="1">
      <c r="A35" s="13" t="str">
        <f>SUBSTITUTE(_xlfn.FORMULATEXT(B34),",",", ")</f>
        <v>=QS.EVALUATE.RESULTS(History_Context2, History_Trade, "Value", History_Pricer)</v>
      </c>
      <c r="B35" s="13"/>
      <c r="C35" s="13"/>
    </row>
  </sheetData>
  <mergeCells count="12">
    <mergeCell ref="A1:C1"/>
    <mergeCell ref="A2:C3"/>
    <mergeCell ref="A8:C8"/>
    <mergeCell ref="A11:C11"/>
    <mergeCell ref="A14:C14"/>
    <mergeCell ref="A17:C17"/>
    <mergeCell ref="A20:C20"/>
    <mergeCell ref="A23:C23"/>
    <mergeCell ref="A26:C26"/>
    <mergeCell ref="A29:C29"/>
    <mergeCell ref="A32:C32"/>
    <mergeCell ref="A35:C35"/>
  </mergeCells>
  <hyperlinks>
    <hyperlink ref="A4" location="'Start Here'!A1" display="← Start Here"/>
    <hyperlink ref="C4" location="'5 Results'!A1" display="Next → 5 Results"/>
  </hyperlinks>
  <pageMargins left="0.3" right="0.3" top="0.4" bottom="0.4" header="0.3" footer="0.3"/>
  <pageSetup paperSize="9" fitToHeight="0" orientation="landscape"/>
  <headerFooter>
    <oddFooter>&amp;LQuantSupport&amp;CReprice one trade against selected markets&amp;R&amp;P /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21845B"/>
    <pageSetUpPr fitToPage="1"/>
  </sheetPr>
  <dimension ref="A1:C17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24" customHeight="1"/>
  <cols>
    <col min="1" max="1" width="38.7109375" style="1" customWidth="1"/>
    <col min="2" max="3" width="36.7109375" style="1" customWidth="1"/>
  </cols>
  <sheetData>
    <row r="1" spans="1:3" ht="38.25" customHeight="1">
      <c r="A1" s="2" t="s">
        <v>121</v>
      </c>
      <c r="B1" s="2"/>
      <c r="C1" s="2"/>
    </row>
    <row r="2" spans="1:3" ht="24" customHeight="1">
      <c r="A2" s="3" t="s">
        <v>122</v>
      </c>
      <c r="B2" s="3"/>
      <c r="C2" s="3"/>
    </row>
    <row r="3" spans="1:3" ht="24" customHeight="1">
      <c r="A3" s="3"/>
      <c r="B3" s="3"/>
      <c r="C3" s="3"/>
    </row>
    <row r="4" spans="1:3" ht="24" customHeight="1">
      <c r="A4" s="6" t="s">
        <v>33</v>
      </c>
    </row>
    <row r="6" spans="1:3" ht="36" customHeight="1">
      <c r="A6" s="5" t="s">
        <v>123</v>
      </c>
      <c r="B6" s="5" t="s">
        <v>57</v>
      </c>
      <c r="C6" s="5" t="s">
        <v>60</v>
      </c>
    </row>
    <row r="7" spans="1:3" ht="36" customHeight="1">
      <c r="A7" s="1" t="s">
        <v>124</v>
      </c>
      <c r="B7" s="9">
        <f>History_Query1</f>
        <v/>
      </c>
      <c r="C7" s="9">
        <f>History_Query2</f>
        <v/>
      </c>
    </row>
    <row r="8" spans="1:3" ht="36" customHeight="1">
      <c r="A8" s="1" t="s">
        <v>125</v>
      </c>
      <c r="B8" s="9" cm="1" t="str">
        <f t="array" ref="B8">_xll.QS.CONTEXT.SNAPSHOT.TIMESTAMP(History_Context1)</f>
        <v/>
      </c>
      <c r="C8" s="9" cm="1" t="str">
        <f t="array" ref="C8">_xll.QS.CONTEXT.SNAPSHOT.TIMESTAMP(History_Context2)</f>
        <v/>
      </c>
    </row>
    <row r="9" spans="1:3" ht="36" customHeight="1">
      <c r="A9" s="1" t="s">
        <v>126</v>
      </c>
      <c r="B9" s="9" cm="1" t="str">
        <f t="array" ref="B9">_xll.QS.CONTEXT.EVALUATION.DATE(History_Context1)</f>
        <v/>
      </c>
      <c r="C9" s="9" cm="1" t="str">
        <f t="array" ref="C9">_xll.QS.CONTEXT.EVALUATION.DATE(History_Context2)</f>
        <v/>
      </c>
    </row>
    <row r="10" spans="1:3" ht="36" customHeight="1">
      <c r="A10" s="1" t="s">
        <v>56</v>
      </c>
      <c r="B10" s="9">
        <f>History_Rule1</f>
        <v/>
      </c>
      <c r="C10" s="9">
        <f>History_Rule2</f>
        <v/>
      </c>
    </row>
    <row r="12" spans="1:3" ht="36" customHeight="1">
      <c r="A12" s="1" t="s">
        <v>127</v>
      </c>
      <c r="B12" s="14" cm="1" t="str">
        <f t="array" ref="B12">_xll.QS.RESULT.VALUE(History_Result1)</f>
        <v/>
      </c>
      <c r="C12" s="14" cm="1" t="str">
        <f t="array" ref="C12">_xll.QS.RESULT.VALUE(History_Result2)</f>
        <v/>
      </c>
    </row>
    <row r="13" spans="1:3" ht="36" customHeight="1">
      <c r="A13" s="1" t="s">
        <v>128</v>
      </c>
      <c r="B13" s="14">
        <f>History_PV1-History_PV1</f>
        <v/>
      </c>
      <c r="C13" s="14">
        <f>History_PV2-History_PV1</f>
        <v/>
      </c>
    </row>
    <row r="17" spans="1:1" ht="24" customHeight="1">
      <c r="A17" s="6" t="s">
        <v>129</v>
      </c>
    </row>
  </sheetData>
  <mergeCells count="2">
    <mergeCell ref="A1:C1"/>
    <mergeCell ref="A2:C3"/>
  </mergeCells>
  <hyperlinks>
    <hyperlink ref="A4" location="'Start Here'!A1" display="← Start Here"/>
    <hyperlink ref="A17" location="'1 Inputs'!B18" display="Change timestamp queries →"/>
  </hyperlinks>
  <pageMargins left="0.3" right="0.3" top="0.4" bottom="0.4" header="0.3" footer="0.3"/>
  <pageSetup paperSize="9" fitToHeight="0" orientation="landscape"/>
  <headerFooter>
    <oddFooter>&amp;LQuantSupport&amp;CCompare requested and selected markets&amp;R&amp;P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50</vt:i4>
      </vt:variant>
    </vt:vector>
  </HeadingPairs>
  <TitlesOfParts>
    <vt:vector size="56" baseType="lpstr">
      <vt:lpstr>Start Here</vt:lpstr>
      <vt:lpstr>1 Inputs</vt:lpstr>
      <vt:lpstr>2 Markets</vt:lpstr>
      <vt:lpstr>3 Archive</vt:lpstr>
      <vt:lpstr>4 Pricing</vt:lpstr>
      <vt:lpstr>5 Results</vt:lpstr>
      <vt:lpstr>History_ActualDate1</vt:lpstr>
      <vt:lpstr>History_ActualDate2</vt:lpstr>
      <vt:lpstr>History_Archive</vt:lpstr>
      <vt:lpstr>History_Context1</vt:lpstr>
      <vt:lpstr>History_Context2</vt:lpstr>
      <vt:lpstr>History_Date1</vt:lpstr>
      <vt:lpstr>History_Date2</vt:lpstr>
      <vt:lpstr>History_FixedRate</vt:lpstr>
      <vt:lpstr>History_Instrument</vt:lpstr>
      <vt:lpstr>History_MarketInputs1</vt:lpstr>
      <vt:lpstr>History_MarketInputs2</vt:lpstr>
      <vt:lpstr>History_Matched1</vt:lpstr>
      <vt:lpstr>History_Matched2</vt:lpstr>
      <vt:lpstr>History_Maturity</vt:lpstr>
      <vt:lpstr>History_Notional</vt:lpstr>
      <vt:lpstr>History_ObservationTimes</vt:lpstr>
      <vt:lpstr>History_OriginalContext1</vt:lpstr>
      <vt:lpstr>History_OriginalContext2</vt:lpstr>
      <vt:lpstr>History_Pillars</vt:lpstr>
      <vt:lpstr>History_Policy</vt:lpstr>
      <vt:lpstr>History_Pricer</vt:lpstr>
      <vt:lpstr>History_PV1</vt:lpstr>
      <vt:lpstr>History_PV2</vt:lpstr>
      <vt:lpstr>History_Query1</vt:lpstr>
      <vt:lpstr>History_Query2</vt:lpstr>
      <vt:lpstr>History_Rates1</vt:lpstr>
      <vt:lpstr>History_Rates2</vt:lpstr>
      <vt:lpstr>History_Result1</vt:lpstr>
      <vt:lpstr>History_Result2</vt:lpstr>
      <vt:lpstr>History_Root1</vt:lpstr>
      <vt:lpstr>History_Root2</vt:lpstr>
      <vt:lpstr>History_Rule1</vt:lpstr>
      <vt:lpstr>History_Rule2</vt:lpstr>
      <vt:lpstr>History_Selector1</vt:lpstr>
      <vt:lpstr>History_Selector2</vt:lpstr>
      <vt:lpstr>History_Side</vt:lpstr>
      <vt:lpstr>History_Snapshot1</vt:lpstr>
      <vt:lpstr>History_Snapshot2</vt:lpstr>
      <vt:lpstr>History_Snapshots</vt:lpstr>
      <vt:lpstr>History_Start</vt:lpstr>
      <vt:lpstr>History_Timestamp1</vt:lpstr>
      <vt:lpstr>History_Timestamp2</vt:lpstr>
      <vt:lpstr>History_Trade</vt:lpstr>
      <vt:lpstr>History_TradeDate</vt:lpstr>
      <vt:lpstr>'Start Here'!Print_Area</vt:lpstr>
      <vt:lpstr>'1 Inputs'!Print_Titles</vt:lpstr>
      <vt:lpstr>'2 Markets'!Print_Titles</vt:lpstr>
      <vt:lpstr>'3 Archive'!Print_Titles</vt:lpstr>
      <vt:lpstr>'4 Pricing'!Print_Titles</vt:lpstr>
      <vt:lpstr>'5 Results'!Print_Titles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pricing · follow the timestamps</dc:title>
  <dc:creator/>
  <cp:lastModifiedBy/>
  <dcterms:created xsi:type="dcterms:W3CDTF">2026-01-01T00:00:00Z</dcterms:created>
  <dcterms:modified xsi:type="dcterms:W3CDTF">2026-01-01T00:00:00Z</dcterms:modified>
</cp:coreProperties>
</file>